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<sst xmlns="http://schemas.openxmlformats.org/spreadsheetml/2006/main" count="114" uniqueCount="107">
  <si>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</si>
  <si>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</si>
  <si>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</si>
  <si>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</si>
  <si>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</si>
  <si>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</si>
  <si>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</si>
  <si>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</si>
  <si>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</si>
  <si>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</si>
  <si>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</si>
  <si>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</si>
  <si>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</si>
  <si>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</si>
  <si>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</si>
  <si>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</si>
  <si>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</si>
  <si>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</si>
  <si>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</si>
  <si>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</si>
  <si>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</si>
  <si>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</si>
  <si>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</si>
  <si>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</si>
  <si>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</si>
  <si>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</si>
  <si>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</si>
  <si>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</si>
  <si>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</si>
  <si>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</si>
  <si>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</si>
  <si>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</si>
  <si>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</si>
  <si>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</si>
  <si>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</si>
  <si>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</si>
  <si>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</si>
  <si>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</si>
  <si>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</si>
  <si>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</si>
  <si>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</si>
  <si>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</si>
  <si>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</si>
  <si>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</si>
  <si>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</si>
  <si>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</si>
  <si>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</si>
  <si>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</si>
  <si>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</si>
  <si>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</si>
  <si>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</si>
  <si>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</si>
  <si>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</si>
  <si>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</si>
  <si>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</si>
  <si>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</si>
  <si>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</si>
  <si>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</si>
  <si>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</si>
  <si>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</si>
  <si>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</si>
  <si>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</si>
  <si>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</si>
  <si>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</si>
  <si>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</si>
  <si>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</si>
  <si>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</si>
  <si>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</si>
  <si>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</si>
  <si>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</si>
  <si>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</si>
  <si>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</si>
  <si>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</si>
  <si>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</si>
  <si>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</si>
  <si>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</si>
  <si>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</si>
  <si>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</si>
  <si>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</si>
  <si>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</si>
  <si>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</si>
  <si>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</si>
  <si>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</si>
  <si>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</si>
  <si>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</si>
  <si>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</si>
  <si>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</si>
  <si>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</si>
  <si>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</si>
  <si>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</si>
  <si>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</si>
  <si>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</si>
  <si>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</si>
  <si>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</si>
  <si>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</si>
  <si>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</si>
  <si>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</si>
  <si>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</si>
  <si>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</si>
  <si>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</si>
  <si>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</si>
  <si>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</si>
  <si>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</si>
  <si>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</si>
  <si>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1011020</t>
  </si>
  <si>
    <t>Надходження від благодійних внесків, грантів та дарунків:</t>
  </si>
  <si>
    <t>Дезинфікуючий засіб - 33,00 грн.</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</si>
</sst>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21" fillId="0" borderId="0" xfId="0" applyFont="1" applyAlignment="1">
      <alignment horizontal="left" vertical="top" wrapText="1"/>
    </xf>
    <xf numFmtId="0" fontId="21" fillId="0" borderId="13" xfId="0" applyFont="1" applyBorder="1" applyAlignment="1">
      <alignment horizontal="center" vertical="top" wrapText="1"/>
    </xf>
    <xf numFmtId="0" fontId="23" fillId="0" borderId="13" xfId="0" applyFont="1" applyBorder="1" applyAlignment="1">
      <alignment horizontal="center" vertical="top" wrapText="1"/>
    </xf>
    <xf numFmtId="0" fontId="25" fillId="0" borderId="0" xfId="0" applyFont="1" applyAlignment="1">
      <alignment horizontal="left" wrapText="1"/>
    </xf>
    <xf numFmtId="0" fontId="27" fillId="0" borderId="10" xfId="0" applyFont="1" applyBorder="1" applyAlignment="1">
      <alignment horizontal="center"/>
    </xf>
    <xf numFmtId="0" fontId="22" fillId="0" borderId="0" xfId="0" applyFont="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0" fillId="0" borderId="10" xfId="0" applyFont="1" applyBorder="1" applyAlignment="1">
      <alignment horizontal="left"/>
    </xf>
    <xf numFmtId="2" fontId="21" fillId="0" borderId="0" xfId="0" applyNumberFormat="1" applyFont="1" applyFill="1" applyBorder="1" applyAlignment="1" applyProtection="1">
      <alignment horizontal="center" vertical="top"/>
      <protection locked="0"/>
    </xf>
    <xf numFmtId="0" fontId="36" fillId="24" borderId="10" xfId="0" applyFont="1" applyFill="1" applyBorder="1" applyAlignment="1">
      <alignment horizontal="center"/>
    </xf>
    <xf numFmtId="0" fontId="22" fillId="0" borderId="0" xfId="0" applyFont="1" applyAlignment="1">
      <alignment horizontal="right"/>
    </xf>
    <xf numFmtId="0" fontId="23" fillId="0" borderId="13" xfId="0" applyFont="1" applyBorder="1" applyAlignment="1">
      <alignment horizontal="center" vertical="center" wrapText="1"/>
    </xf>
    <xf numFmtId="0" fontId="26" fillId="0" borderId="12" xfId="0" applyFont="1" applyBorder="1" applyAlignment="1">
      <alignment horizontal="center" vertical="top" wrapText="1"/>
    </xf>
    <xf numFmtId="0" fontId="37" fillId="0" borderId="17" xfId="0" applyFont="1" applyBorder="1" applyAlignment="1">
      <alignment horizontal="center" vertical="top"/>
    </xf>
    <xf numFmtId="0" fontId="25" fillId="0" borderId="0" xfId="0" applyFont="1" applyBorder="1" applyAlignment="1">
      <alignment horizontal="left" vertical="top" wrapText="1"/>
    </xf>
    <xf numFmtId="0" fontId="36" fillId="0" borderId="10" xfId="0" applyFont="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0"/>
  <sheetViews>
    <sheetView tabSelected="1" zoomScale="110" zoomScaleNormal="110" zoomScalePageLayoutView="0" workbookViewId="0" topLeftCell="A87">
      <selection activeCell="A109" sqref="A109:A110"/>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94" t="s">
        <v>0</v>
      </c>
      <c r="H1" s="94"/>
      <c r="I1" s="94"/>
      <c r="J1" s="94"/>
      <c r="K1" s="2"/>
    </row>
    <row r="2" spans="7:11" s="1" customFormat="1" ht="36.75" customHeight="1">
      <c r="G2" s="94"/>
      <c r="H2" s="94"/>
      <c r="I2" s="94"/>
      <c r="J2" s="94"/>
      <c r="K2" s="2"/>
    </row>
    <row r="3" spans="7:11" s="1" customFormat="1" ht="0.75" customHeight="1">
      <c r="G3" s="94"/>
      <c r="H3" s="94"/>
      <c r="I3" s="94"/>
      <c r="J3" s="94"/>
      <c r="K3" s="2"/>
    </row>
    <row r="4" spans="1:14" s="1" customFormat="1" ht="15">
      <c r="A4" s="99" t="s">
        <v>1</v>
      </c>
      <c r="B4" s="99"/>
      <c r="C4" s="99"/>
      <c r="D4" s="99"/>
      <c r="E4" s="99"/>
      <c r="F4" s="99"/>
      <c r="G4" s="99"/>
      <c r="H4" s="99"/>
      <c r="I4" s="99"/>
      <c r="J4" s="99"/>
      <c r="K4" s="3"/>
      <c r="L4" s="3"/>
      <c r="M4" s="3"/>
      <c r="N4" s="3"/>
    </row>
    <row r="5" spans="1:14" s="1" customFormat="1" ht="15">
      <c r="A5" s="107" t="str">
        <f>IF('[1]ЗАПОЛНИТЬ'!$F$7=1,CONCATENATE('[1]шапки'!A2),CONCATENATE('[1]шапки'!A2,'[1]шапки'!C2))</f>
        <v>про надходження та використання коштів загального фонду (форма      №2д,</v>
      </c>
      <c r="B5" s="107"/>
      <c r="C5" s="107"/>
      <c r="D5" s="107"/>
      <c r="E5" s="107"/>
      <c r="F5" s="107"/>
      <c r="G5" s="4" t="str">
        <f>IF('[1]ЗАПОЛНИТЬ'!$F$7=1,'[1]шапки'!C2,'[1]шапки'!D2)</f>
        <v>      №2м)</v>
      </c>
      <c r="H5" s="3">
        <f>IF('[1]ЗАПОЛНИТЬ'!$F$7=1,'[1]шапки'!D2,"")</f>
      </c>
      <c r="I5" s="3"/>
      <c r="J5" s="3"/>
      <c r="K5" s="3"/>
      <c r="L5" s="3"/>
      <c r="M5" s="3"/>
      <c r="N5" s="3"/>
    </row>
    <row r="6" spans="1:10" s="1" customFormat="1" ht="15">
      <c r="A6" s="99" t="str">
        <f>CONCATENATE("за ",'[1]ЗАПОЛНИТЬ'!$B$17," ",'[1]ЗАПОЛНИТЬ'!$C$17)</f>
        <v>за ІІІ квартал 2017 р.</v>
      </c>
      <c r="B6" s="99"/>
      <c r="C6" s="99"/>
      <c r="D6" s="99"/>
      <c r="E6" s="99"/>
      <c r="F6" s="99"/>
      <c r="G6" s="99"/>
      <c r="H6" s="99"/>
      <c r="I6" s="99"/>
      <c r="J6" s="99"/>
    </row>
    <row r="7" s="5" customFormat="1" ht="9" customHeight="1">
      <c r="J7" s="6" t="s">
        <v>2</v>
      </c>
    </row>
    <row r="8" s="5" customFormat="1" ht="6.75" customHeight="1" hidden="1">
      <c r="J8" s="7"/>
    </row>
    <row r="9" spans="1:12" s="5" customFormat="1" ht="12">
      <c r="A9" s="8" t="s">
        <v>3</v>
      </c>
      <c r="B9" s="102" t="str">
        <f>'[1]ЗАПОЛНИТЬ'!B3</f>
        <v>Відділ освіти Острозької районної держаної адміністрації</v>
      </c>
      <c r="C9" s="102"/>
      <c r="D9" s="102"/>
      <c r="E9" s="102"/>
      <c r="F9" s="102"/>
      <c r="G9" s="102"/>
      <c r="H9" s="9" t="s">
        <v>4</v>
      </c>
      <c r="J9" s="10" t="str">
        <f>'[1]ЗАПОЛНИТЬ'!B13</f>
        <v>40245847</v>
      </c>
      <c r="K9" s="11"/>
      <c r="L9" s="12"/>
    </row>
    <row r="10" spans="1:12" s="5" customFormat="1" ht="11.25" customHeight="1">
      <c r="A10" s="13" t="s">
        <v>5</v>
      </c>
      <c r="B10" s="109" t="str">
        <f>'[1]ЗАПОЛНИТЬ'!B5</f>
        <v>м. Острог</v>
      </c>
      <c r="C10" s="109"/>
      <c r="D10" s="109"/>
      <c r="E10" s="109"/>
      <c r="F10" s="109"/>
      <c r="G10" s="109"/>
      <c r="H10" s="5" t="s">
        <v>6</v>
      </c>
      <c r="J10" s="14">
        <f>'[1]ЗАПОЛНИТЬ'!B14</f>
        <v>5610900000</v>
      </c>
      <c r="K10" s="11"/>
      <c r="L10" s="13"/>
    </row>
    <row r="11" spans="1:12" s="5" customFormat="1" ht="11.25" customHeight="1">
      <c r="A11" s="15" t="s">
        <v>7</v>
      </c>
      <c r="B11" s="103" t="str">
        <f>'[1]ЗАПОЛНИТЬ'!D15</f>
        <v>Орган державної влади</v>
      </c>
      <c r="C11" s="103"/>
      <c r="D11" s="103"/>
      <c r="E11" s="103"/>
      <c r="F11" s="103"/>
      <c r="G11" s="103"/>
      <c r="H11" s="5" t="s">
        <v>8</v>
      </c>
      <c r="J11" s="14">
        <f>'[1]ЗАПОЛНИТЬ'!B15</f>
        <v>410</v>
      </c>
      <c r="K11" s="11"/>
      <c r="L11" s="13"/>
    </row>
    <row r="12" spans="1:12" s="5" customFormat="1" ht="12" customHeight="1">
      <c r="A12" s="97" t="s">
        <v>94</v>
      </c>
      <c r="B12" s="97"/>
      <c r="C12" s="97"/>
      <c r="D12" s="16" t="str">
        <f>'[1]ЗАПОЛНИТЬ'!H9</f>
        <v>-</v>
      </c>
      <c r="E12" s="17" t="str">
        <f>IF(D12&gt;0,VLOOKUP(D12,'[1]ДовидникКВК(ГОС)'!A:B,2,FALSE),"")</f>
        <v>-</v>
      </c>
      <c r="F12" s="17"/>
      <c r="G12" s="17"/>
      <c r="H12" s="17"/>
      <c r="K12" s="18"/>
      <c r="L12" s="12"/>
    </row>
    <row r="13" spans="1:12" s="5" customFormat="1" ht="11.25">
      <c r="A13" s="97" t="s">
        <v>9</v>
      </c>
      <c r="B13" s="97"/>
      <c r="C13" s="97"/>
      <c r="D13" s="19"/>
      <c r="E13" s="98">
        <f>IF(D13&gt;0,VLOOKUP(D13,'[1]ДовидникКПК'!B:C,2,FALSE),"")</f>
      </c>
      <c r="F13" s="98"/>
      <c r="G13" s="98"/>
      <c r="H13" s="98"/>
      <c r="I13" s="98"/>
      <c r="J13" s="98"/>
      <c r="K13" s="11"/>
      <c r="L13" s="12"/>
    </row>
    <row r="14" spans="1:12" s="5" customFormat="1" ht="11.25">
      <c r="A14" s="97" t="s">
        <v>10</v>
      </c>
      <c r="B14" s="97"/>
      <c r="C14" s="97"/>
      <c r="D14" s="20" t="str">
        <f>'[1]ЗАПОЛНИТЬ'!H10</f>
        <v>001</v>
      </c>
      <c r="E14" s="100" t="str">
        <f>'[1]ЗАПОЛНИТЬ'!I10</f>
        <v>Орган з питань освіти</v>
      </c>
      <c r="F14" s="100"/>
      <c r="G14" s="100"/>
      <c r="H14" s="100"/>
      <c r="I14" s="100"/>
      <c r="J14" s="100"/>
      <c r="K14" s="11"/>
      <c r="L14" s="12"/>
    </row>
    <row r="15" spans="1:12" s="5" customFormat="1" ht="33.75" customHeight="1">
      <c r="A15" s="97" t="s">
        <v>11</v>
      </c>
      <c r="B15" s="97"/>
      <c r="C15" s="97"/>
      <c r="D15" s="21" t="s">
        <v>104</v>
      </c>
      <c r="E15" s="10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01"/>
      <c r="G15" s="101"/>
      <c r="H15" s="101"/>
      <c r="I15" s="101"/>
      <c r="J15" s="101"/>
      <c r="K15" s="11"/>
      <c r="L15" s="12"/>
    </row>
    <row r="16" s="5" customFormat="1" ht="11.25">
      <c r="A16" s="22" t="s">
        <v>95</v>
      </c>
    </row>
    <row r="17" s="5" customFormat="1" ht="11.25">
      <c r="A17" s="22" t="s">
        <v>12</v>
      </c>
    </row>
    <row r="18" spans="1:12" s="5" customFormat="1" ht="3" customHeight="1" thickBot="1">
      <c r="A18" s="111"/>
      <c r="B18" s="111"/>
      <c r="C18" s="111"/>
      <c r="D18" s="111"/>
      <c r="E18" s="111"/>
      <c r="F18" s="111"/>
      <c r="G18" s="111"/>
      <c r="H18" s="111"/>
      <c r="I18" s="111"/>
      <c r="J18" s="111"/>
      <c r="K18" s="111"/>
      <c r="L18" s="111"/>
    </row>
    <row r="19" spans="1:10" s="5" customFormat="1" ht="11.25" customHeight="1" thickBot="1" thickTop="1">
      <c r="A19" s="108" t="s">
        <v>13</v>
      </c>
      <c r="B19" s="96" t="s">
        <v>14</v>
      </c>
      <c r="C19" s="108" t="s">
        <v>15</v>
      </c>
      <c r="D19" s="96" t="s">
        <v>16</v>
      </c>
      <c r="E19" s="96" t="s">
        <v>96</v>
      </c>
      <c r="F19" s="95" t="s">
        <v>17</v>
      </c>
      <c r="G19" s="95" t="s">
        <v>18</v>
      </c>
      <c r="H19" s="95" t="s">
        <v>19</v>
      </c>
      <c r="I19" s="95" t="s">
        <v>20</v>
      </c>
      <c r="J19" s="96" t="s">
        <v>21</v>
      </c>
    </row>
    <row r="20" spans="1:10" s="5" customFormat="1" ht="12.75" thickBot="1" thickTop="1">
      <c r="A20" s="108"/>
      <c r="B20" s="96"/>
      <c r="C20" s="108"/>
      <c r="D20" s="96"/>
      <c r="E20" s="96"/>
      <c r="F20" s="95"/>
      <c r="G20" s="95"/>
      <c r="H20" s="95"/>
      <c r="I20" s="95"/>
      <c r="J20" s="96"/>
    </row>
    <row r="21" spans="1:10" s="5" customFormat="1" ht="12.75" thickBot="1" thickTop="1">
      <c r="A21" s="108"/>
      <c r="B21" s="96"/>
      <c r="C21" s="108"/>
      <c r="D21" s="96"/>
      <c r="E21" s="96"/>
      <c r="F21" s="95"/>
      <c r="G21" s="95"/>
      <c r="H21" s="95"/>
      <c r="I21" s="95"/>
      <c r="J21" s="96"/>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1325730</v>
      </c>
      <c r="E23" s="27">
        <f t="shared" si="0"/>
        <v>1162680</v>
      </c>
      <c r="F23" s="27">
        <f t="shared" si="0"/>
        <v>0</v>
      </c>
      <c r="G23" s="27">
        <f t="shared" si="0"/>
        <v>0</v>
      </c>
      <c r="H23" s="27">
        <f t="shared" si="0"/>
        <v>966983.93</v>
      </c>
      <c r="I23" s="27">
        <f t="shared" si="0"/>
        <v>0</v>
      </c>
      <c r="J23" s="27">
        <f aca="true" t="shared" si="1" ref="J23:J54">F23+G23-H23</f>
        <v>-966983.93</v>
      </c>
    </row>
    <row r="24" spans="1:10" s="5" customFormat="1" ht="23.25" thickBot="1" thickTop="1">
      <c r="A24" s="23" t="s">
        <v>98</v>
      </c>
      <c r="B24" s="25">
        <v>2000</v>
      </c>
      <c r="C24" s="26" t="s">
        <v>24</v>
      </c>
      <c r="D24" s="27">
        <f aca="true" t="shared" si="2" ref="D24:I24">D25+D30+D47+D50+D54+D58</f>
        <v>1325730</v>
      </c>
      <c r="E24" s="27">
        <f t="shared" si="2"/>
        <v>1162680</v>
      </c>
      <c r="F24" s="27">
        <f t="shared" si="2"/>
        <v>0</v>
      </c>
      <c r="G24" s="27">
        <f t="shared" si="2"/>
        <v>0</v>
      </c>
      <c r="H24" s="27">
        <f t="shared" si="2"/>
        <v>966983.93</v>
      </c>
      <c r="I24" s="27">
        <f t="shared" si="2"/>
        <v>0</v>
      </c>
      <c r="J24" s="27">
        <f t="shared" si="1"/>
        <v>-966983.93</v>
      </c>
    </row>
    <row r="25" spans="1:10" s="5" customFormat="1" ht="12.75" thickBot="1" thickTop="1">
      <c r="A25" s="28" t="s">
        <v>25</v>
      </c>
      <c r="B25" s="25">
        <v>2100</v>
      </c>
      <c r="C25" s="26" t="s">
        <v>26</v>
      </c>
      <c r="D25" s="27">
        <f aca="true" t="shared" si="3" ref="D25:I25">D26+D29</f>
        <v>1216940</v>
      </c>
      <c r="E25" s="27">
        <f t="shared" si="3"/>
        <v>1074020</v>
      </c>
      <c r="F25" s="27">
        <f t="shared" si="3"/>
        <v>0</v>
      </c>
      <c r="G25" s="27">
        <f t="shared" si="3"/>
        <v>0</v>
      </c>
      <c r="H25" s="27">
        <f t="shared" si="3"/>
        <v>917158.55</v>
      </c>
      <c r="I25" s="27">
        <f t="shared" si="3"/>
        <v>0</v>
      </c>
      <c r="J25" s="27">
        <f t="shared" si="1"/>
        <v>-917158.55</v>
      </c>
    </row>
    <row r="26" spans="1:10" s="5" customFormat="1" ht="12.75" thickBot="1" thickTop="1">
      <c r="A26" s="29" t="s">
        <v>27</v>
      </c>
      <c r="B26" s="30">
        <v>2110</v>
      </c>
      <c r="C26" s="31" t="s">
        <v>28</v>
      </c>
      <c r="D26" s="32">
        <v>997480</v>
      </c>
      <c r="E26" s="38">
        <v>880340</v>
      </c>
      <c r="F26" s="32">
        <f>SUM(F27:F28)</f>
        <v>0</v>
      </c>
      <c r="G26" s="32">
        <f>SUM(G27:G28)</f>
        <v>0</v>
      </c>
      <c r="H26" s="32">
        <v>736649.52</v>
      </c>
      <c r="I26" s="32">
        <f>SUM(I27:I28)</f>
        <v>0</v>
      </c>
      <c r="J26" s="34">
        <f t="shared" si="1"/>
        <v>-736649.52</v>
      </c>
    </row>
    <row r="27" spans="1:10" s="5" customFormat="1" ht="12.75" thickBot="1" thickTop="1">
      <c r="A27" s="35" t="s">
        <v>29</v>
      </c>
      <c r="B27" s="23">
        <v>2111</v>
      </c>
      <c r="C27" s="36" t="s">
        <v>30</v>
      </c>
      <c r="D27" s="37">
        <f>D26</f>
        <v>997480</v>
      </c>
      <c r="E27" s="38">
        <f>E26</f>
        <v>880340</v>
      </c>
      <c r="F27" s="37">
        <v>0</v>
      </c>
      <c r="G27" s="37">
        <v>0</v>
      </c>
      <c r="H27" s="37">
        <f>H26</f>
        <v>736649.52</v>
      </c>
      <c r="I27" s="37">
        <v>0</v>
      </c>
      <c r="J27" s="39">
        <f t="shared" si="1"/>
        <v>-736649.52</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219460</v>
      </c>
      <c r="E29" s="33">
        <v>193680</v>
      </c>
      <c r="F29" s="33">
        <v>0</v>
      </c>
      <c r="G29" s="33">
        <v>0</v>
      </c>
      <c r="H29" s="33">
        <v>180509.03</v>
      </c>
      <c r="I29" s="33">
        <v>0</v>
      </c>
      <c r="J29" s="34">
        <f t="shared" si="1"/>
        <v>-180509.03</v>
      </c>
    </row>
    <row r="30" spans="1:10" s="5" customFormat="1" ht="11.25" customHeight="1" thickBot="1" thickTop="1">
      <c r="A30" s="41" t="s">
        <v>35</v>
      </c>
      <c r="B30" s="25">
        <v>2200</v>
      </c>
      <c r="C30" s="26" t="s">
        <v>36</v>
      </c>
      <c r="D30" s="42">
        <f aca="true" t="shared" si="4" ref="D30:I30">SUM(D31:D37)+D44</f>
        <v>108790</v>
      </c>
      <c r="E30" s="42">
        <f t="shared" si="4"/>
        <v>88660</v>
      </c>
      <c r="F30" s="42">
        <f t="shared" si="4"/>
        <v>0</v>
      </c>
      <c r="G30" s="42">
        <f t="shared" si="4"/>
        <v>0</v>
      </c>
      <c r="H30" s="42">
        <f t="shared" si="4"/>
        <v>49555.76</v>
      </c>
      <c r="I30" s="42">
        <f t="shared" si="4"/>
        <v>0</v>
      </c>
      <c r="J30" s="27">
        <f t="shared" si="1"/>
        <v>-49555.76</v>
      </c>
    </row>
    <row r="31" spans="1:10" s="5" customFormat="1" ht="12" customHeight="1" thickBot="1" thickTop="1">
      <c r="A31" s="29" t="s">
        <v>37</v>
      </c>
      <c r="B31" s="30">
        <v>2210</v>
      </c>
      <c r="C31" s="31" t="s">
        <v>38</v>
      </c>
      <c r="D31" s="33">
        <v>7620</v>
      </c>
      <c r="E31" s="32">
        <v>6860</v>
      </c>
      <c r="F31" s="33">
        <v>0</v>
      </c>
      <c r="G31" s="33">
        <v>0</v>
      </c>
      <c r="H31" s="33">
        <v>2185.42</v>
      </c>
      <c r="I31" s="33">
        <v>0</v>
      </c>
      <c r="J31" s="34">
        <f t="shared" si="1"/>
        <v>-2185.42</v>
      </c>
    </row>
    <row r="32" spans="1:10" s="5" customFormat="1" ht="12.75" thickBot="1" thickTop="1">
      <c r="A32" s="29" t="s">
        <v>39</v>
      </c>
      <c r="B32" s="30">
        <v>2220</v>
      </c>
      <c r="C32" s="30">
        <v>100</v>
      </c>
      <c r="D32" s="33">
        <v>300</v>
      </c>
      <c r="E32" s="33">
        <v>300</v>
      </c>
      <c r="F32" s="33">
        <v>0</v>
      </c>
      <c r="G32" s="33">
        <v>0</v>
      </c>
      <c r="H32" s="33">
        <v>0</v>
      </c>
      <c r="I32" s="33">
        <v>0</v>
      </c>
      <c r="J32" s="34">
        <f t="shared" si="1"/>
        <v>0</v>
      </c>
    </row>
    <row r="33" spans="1:10" s="5" customFormat="1" ht="12.75" thickBot="1" thickTop="1">
      <c r="A33" s="29" t="s">
        <v>40</v>
      </c>
      <c r="B33" s="30">
        <v>2230</v>
      </c>
      <c r="C33" s="30">
        <v>110</v>
      </c>
      <c r="D33" s="33">
        <v>3210</v>
      </c>
      <c r="E33" s="33">
        <v>2680</v>
      </c>
      <c r="F33" s="33">
        <v>0</v>
      </c>
      <c r="G33" s="33">
        <v>0</v>
      </c>
      <c r="H33" s="33">
        <v>3696.89</v>
      </c>
      <c r="I33" s="33">
        <v>0</v>
      </c>
      <c r="J33" s="34">
        <f t="shared" si="1"/>
        <v>-3696.89</v>
      </c>
    </row>
    <row r="34" spans="1:10" s="5" customFormat="1" ht="12.75" thickBot="1" thickTop="1">
      <c r="A34" s="29" t="s">
        <v>41</v>
      </c>
      <c r="B34" s="30">
        <v>2240</v>
      </c>
      <c r="C34" s="30">
        <v>120</v>
      </c>
      <c r="D34" s="33">
        <v>3920</v>
      </c>
      <c r="E34" s="32">
        <v>3440</v>
      </c>
      <c r="F34" s="33">
        <v>0</v>
      </c>
      <c r="G34" s="33">
        <v>0</v>
      </c>
      <c r="H34" s="33">
        <v>4286.12</v>
      </c>
      <c r="I34" s="33">
        <v>0</v>
      </c>
      <c r="J34" s="34">
        <f t="shared" si="1"/>
        <v>-4286.12</v>
      </c>
    </row>
    <row r="35" spans="1:10" s="5" customFormat="1" ht="12.75" thickBot="1" thickTop="1">
      <c r="A35" s="29" t="s">
        <v>42</v>
      </c>
      <c r="B35" s="30">
        <v>2250</v>
      </c>
      <c r="C35" s="30">
        <v>130</v>
      </c>
      <c r="D35" s="33">
        <v>440</v>
      </c>
      <c r="E35" s="32">
        <v>440</v>
      </c>
      <c r="F35" s="33">
        <v>0</v>
      </c>
      <c r="G35" s="33">
        <v>0</v>
      </c>
      <c r="H35" s="33">
        <v>1364.04</v>
      </c>
      <c r="I35" s="33">
        <v>0</v>
      </c>
      <c r="J35" s="34">
        <f t="shared" si="1"/>
        <v>-1364.04</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93300</v>
      </c>
      <c r="E37" s="32">
        <f t="shared" si="5"/>
        <v>74940</v>
      </c>
      <c r="F37" s="32">
        <f t="shared" si="5"/>
        <v>0</v>
      </c>
      <c r="G37" s="32">
        <f t="shared" si="5"/>
        <v>0</v>
      </c>
      <c r="H37" s="32">
        <f t="shared" si="5"/>
        <v>38023.29</v>
      </c>
      <c r="I37" s="32">
        <f t="shared" si="5"/>
        <v>0</v>
      </c>
      <c r="J37" s="34">
        <f t="shared" si="1"/>
        <v>-38023.29</v>
      </c>
    </row>
    <row r="38" spans="1:10" s="5" customFormat="1" ht="12.75" thickBot="1" thickTop="1">
      <c r="A38" s="35" t="s">
        <v>45</v>
      </c>
      <c r="B38" s="23">
        <v>2271</v>
      </c>
      <c r="C38" s="23">
        <v>160</v>
      </c>
      <c r="D38" s="37">
        <v>0</v>
      </c>
      <c r="E38" s="38">
        <v>0</v>
      </c>
      <c r="F38" s="37">
        <v>0</v>
      </c>
      <c r="G38" s="37">
        <v>0</v>
      </c>
      <c r="H38" s="37">
        <v>0</v>
      </c>
      <c r="I38" s="37">
        <v>0</v>
      </c>
      <c r="J38" s="39">
        <f t="shared" si="1"/>
        <v>0</v>
      </c>
    </row>
    <row r="39" spans="1:10" s="5" customFormat="1" ht="12.75" thickBot="1" thickTop="1">
      <c r="A39" s="35" t="s">
        <v>46</v>
      </c>
      <c r="B39" s="23">
        <v>2272</v>
      </c>
      <c r="C39" s="23">
        <v>170</v>
      </c>
      <c r="D39" s="37"/>
      <c r="E39" s="38">
        <v>0</v>
      </c>
      <c r="F39" s="37">
        <v>0</v>
      </c>
      <c r="G39" s="37">
        <v>0</v>
      </c>
      <c r="H39" s="37">
        <v>0</v>
      </c>
      <c r="I39" s="37">
        <v>0</v>
      </c>
      <c r="J39" s="39">
        <f t="shared" si="1"/>
        <v>0</v>
      </c>
    </row>
    <row r="40" spans="1:10" s="5" customFormat="1" ht="12.75" thickBot="1" thickTop="1">
      <c r="A40" s="35" t="s">
        <v>47</v>
      </c>
      <c r="B40" s="23">
        <v>2273</v>
      </c>
      <c r="C40" s="23">
        <v>180</v>
      </c>
      <c r="D40" s="37">
        <v>6730</v>
      </c>
      <c r="E40" s="38">
        <v>5920</v>
      </c>
      <c r="F40" s="37">
        <v>0</v>
      </c>
      <c r="G40" s="37">
        <v>0</v>
      </c>
      <c r="H40" s="37">
        <v>7806.45</v>
      </c>
      <c r="I40" s="37">
        <v>0</v>
      </c>
      <c r="J40" s="39">
        <f t="shared" si="1"/>
        <v>-7806.45</v>
      </c>
    </row>
    <row r="41" spans="1:10" s="5" customFormat="1" ht="12.75" thickBot="1" thickTop="1">
      <c r="A41" s="35" t="s">
        <v>48</v>
      </c>
      <c r="B41" s="23">
        <v>2274</v>
      </c>
      <c r="C41" s="23">
        <v>190</v>
      </c>
      <c r="D41" s="37">
        <v>86570</v>
      </c>
      <c r="E41" s="38">
        <v>69020</v>
      </c>
      <c r="F41" s="37">
        <v>0</v>
      </c>
      <c r="G41" s="37">
        <v>0</v>
      </c>
      <c r="H41" s="37">
        <v>30216.84</v>
      </c>
      <c r="I41" s="37">
        <v>0</v>
      </c>
      <c r="J41" s="39">
        <f t="shared" si="1"/>
        <v>-30216.84</v>
      </c>
    </row>
    <row r="42" spans="1:10" s="5" customFormat="1" ht="12.75" thickBot="1" thickTop="1">
      <c r="A42" s="35" t="s">
        <v>49</v>
      </c>
      <c r="B42" s="23">
        <v>2275</v>
      </c>
      <c r="C42" s="23">
        <v>200</v>
      </c>
      <c r="D42" s="37"/>
      <c r="E42" s="38"/>
      <c r="F42" s="37">
        <v>0</v>
      </c>
      <c r="G42" s="37"/>
      <c r="H42" s="37"/>
      <c r="I42" s="37">
        <v>0</v>
      </c>
      <c r="J42" s="39">
        <f t="shared" si="1"/>
        <v>0</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0</v>
      </c>
      <c r="E44" s="32">
        <v>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0</v>
      </c>
      <c r="E46" s="37">
        <v>0</v>
      </c>
      <c r="F46" s="37">
        <v>0</v>
      </c>
      <c r="G46" s="37">
        <v>0</v>
      </c>
      <c r="H46" s="37">
        <v>0</v>
      </c>
      <c r="I46" s="37">
        <v>0</v>
      </c>
      <c r="J46" s="39">
        <f t="shared" si="1"/>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v>269.62</v>
      </c>
      <c r="I58" s="50">
        <v>0</v>
      </c>
      <c r="J58" s="27">
        <f t="shared" si="8"/>
        <v>-269.62</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6"/>
      <c r="E101" s="106"/>
      <c r="F101" s="90"/>
      <c r="G101" s="104" t="str">
        <f>'[1]ЗАПОЛНИТЬ'!F26</f>
        <v>Харчук О.А.</v>
      </c>
      <c r="H101" s="104"/>
      <c r="I101" s="104"/>
    </row>
    <row r="102" spans="2:8" s="1" customFormat="1" ht="12.75" customHeight="1">
      <c r="B102" s="90"/>
      <c r="C102" s="90"/>
      <c r="D102" s="110" t="s">
        <v>92</v>
      </c>
      <c r="E102" s="110"/>
      <c r="F102" s="90"/>
      <c r="G102" s="105" t="s">
        <v>93</v>
      </c>
      <c r="H102" s="105"/>
    </row>
    <row r="103" spans="1:9" s="1" customFormat="1" ht="12" customHeight="1">
      <c r="A103" s="90" t="str">
        <f>'[1]ЗАПОЛНИТЬ'!F31</f>
        <v>Головний бухгалтер</v>
      </c>
      <c r="C103" s="90"/>
      <c r="D103" s="112"/>
      <c r="E103" s="112"/>
      <c r="F103" s="90"/>
      <c r="G103" s="104" t="str">
        <f>'[1]ЗАПОЛНИТЬ'!F28</f>
        <v>Бойко Т.В.</v>
      </c>
      <c r="H103" s="104"/>
      <c r="I103" s="104"/>
    </row>
    <row r="104" spans="1:9" s="1" customFormat="1" ht="12" customHeight="1">
      <c r="A104" s="91" t="str">
        <f>'[1]ЗАПОЛНИТЬ'!C19</f>
        <v>"06"жовтня 2017 року</v>
      </c>
      <c r="C104" s="90"/>
      <c r="D104" s="110" t="s">
        <v>92</v>
      </c>
      <c r="E104" s="110"/>
      <c r="G104" s="105" t="s">
        <v>93</v>
      </c>
      <c r="H104" s="105"/>
      <c r="I104" s="92"/>
    </row>
    <row r="105" s="1" customFormat="1" ht="15">
      <c r="A105" s="5"/>
    </row>
    <row r="107" ht="15">
      <c r="A107" s="93"/>
    </row>
    <row r="109" ht="15">
      <c r="A109" t="s">
        <v>105</v>
      </c>
    </row>
    <row r="110" ht="15">
      <c r="A110" t="s">
        <v>106</v>
      </c>
    </row>
  </sheetData>
  <sheetProtection formatColumns="0" formatRows="0"/>
  <mergeCells count="33">
    <mergeCell ref="D104:E104"/>
    <mergeCell ref="G104:H104"/>
    <mergeCell ref="A18:L18"/>
    <mergeCell ref="C19:C21"/>
    <mergeCell ref="D19:D21"/>
    <mergeCell ref="D102:E102"/>
    <mergeCell ref="D103:E103"/>
    <mergeCell ref="A5:F5"/>
    <mergeCell ref="A6:J6"/>
    <mergeCell ref="A19:A21"/>
    <mergeCell ref="B19:B21"/>
    <mergeCell ref="A14:C14"/>
    <mergeCell ref="A12:C12"/>
    <mergeCell ref="I19:I21"/>
    <mergeCell ref="A15:C15"/>
    <mergeCell ref="J19:J21"/>
    <mergeCell ref="B10:G10"/>
    <mergeCell ref="B11:G11"/>
    <mergeCell ref="G103:I103"/>
    <mergeCell ref="G19:G21"/>
    <mergeCell ref="G102:H102"/>
    <mergeCell ref="D101:E101"/>
    <mergeCell ref="G101:I101"/>
    <mergeCell ref="G1:J3"/>
    <mergeCell ref="F19:F21"/>
    <mergeCell ref="E19:E21"/>
    <mergeCell ref="A13:C13"/>
    <mergeCell ref="E13:J13"/>
    <mergeCell ref="H19:H21"/>
    <mergeCell ref="A4:J4"/>
    <mergeCell ref="E14:J14"/>
    <mergeCell ref="E15:J15"/>
    <mergeCell ref="B9:G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2017-11-20T08:46:15Z</dcterms:created>
  <dcterms:modified xsi:type="dcterms:W3CDTF">2017-11-27T07:37:40Z</dcterms:modified>
  <cp:category/>
  <cp:version/>
  <cp:contentType/>
  <cp:contentStatus/>
</cp:coreProperties>
</file>